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<sst xmlns="http://schemas.openxmlformats.org/spreadsheetml/2006/main" count="30" uniqueCount="29">
  <si>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T </t>
  </si>
  <si>
    <t xml:space="preserve">SGFG </t>
  </si>
  <si>
    <t>INPUT DATA:</t>
  </si>
  <si>
    <t>CALCULATE CRITICAL AND REDUCED TEMPERATURE AND PRESSURE:</t>
  </si>
  <si>
    <t xml:space="preserve"> air=1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</si>
  <si>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</si>
  <si>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</si>
  <si>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</si>
  <si>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t>CALCULATE TEMPERATURE DEPENDENT TERMS:</t>
  </si>
  <si>
    <t xml:space="preserve">     Y = ASSUMED</t>
  </si>
  <si>
    <t>CALCULATE REDUCED DENSITY Y (USE MACRO SOLUTION):</t>
  </si>
  <si>
    <t>CALCULATE Z-FACTOR:</t>
  </si>
  <si>
    <t>Hall-Yarborogh-z.xls</t>
  </si>
  <si>
    <t>This spreadsheet computes gas compressibility factor with Hall-Yarborough method.</t>
  </si>
  <si>
    <t>Instruction: 1) Input data in blue; 2) Run Macro Solution; 3) View result.</t>
  </si>
  <si>
    <t>p</t>
  </si>
  <si>
    <t xml:space="preserve">      Tpc=169.0+314.0*SGFG</t>
  </si>
  <si>
    <t xml:space="preserve">      Ppc=708.75-57.5*SGFG </t>
  </si>
  <si>
    <t xml:space="preserve">      Tpr=(T+460.0)/Tpc</t>
  </si>
  <si>
    <t xml:space="preserve">      t=1/Tpr</t>
  </si>
  <si>
    <t xml:space="preserve">      Ppr=p/Ppc</t>
  </si>
  <si>
    <t xml:space="preserve">      A=0.06125*t*EXP(-1.2*(1.-t**2) </t>
  </si>
  <si>
    <t xml:space="preserve">      B=t*(14.76-9.76*t+4.58*t*t) </t>
  </si>
  <si>
    <t xml:space="preserve">      C=t*(90.7-242.2*t+42.4*t*t) </t>
  </si>
  <si>
    <t xml:space="preserve">      D=2.18+2.82*t </t>
  </si>
  <si>
    <t xml:space="preserve">      F=-A*Ppr+(Y+Y*Y+Y**3-Y**4)/(1.-Y)**3-B*Y*Y+C*Y**D </t>
  </si>
  <si>
    <t xml:space="preserve">      Z=A*Ppr/Y </t>
  </si>
  <si>
    <t>CALCULATE GAS DENSITY:</t>
  </si>
  <si>
    <r>
      <t>lb/ft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</si>
</sst>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8"/>
  <sheetViews>
    <sheetView tabSelected="1" workbookViewId="0" topLeftCell="A1">
      <selection activeCell="K4" sqref="K4"/>
    </sheetView>
  </sheetViews>
  <sheetFormatPr defaultColWidth="9.140625" defaultRowHeight="12.75"/>
  <cols>
    <col min="1" max="1" width="11.28125" style="0" customWidth="1"/>
    <col min="7" max="7" width="5.140625" style="0" customWidth="1"/>
    <col min="8" max="8" width="12.421875" style="0" bestFit="1" customWidth="1"/>
  </cols>
  <sheetData>
    <row r="1" spans="1:9" ht="12.75">
      <c r="A1" s="1" t="s">
        <v>12</v>
      </c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13</v>
      </c>
      <c r="B2" s="5"/>
      <c r="C2" s="5"/>
      <c r="D2" s="5"/>
      <c r="E2" s="5"/>
      <c r="F2" s="5"/>
      <c r="G2" s="5"/>
      <c r="H2" s="5"/>
      <c r="I2" s="6"/>
    </row>
    <row r="3" spans="1:9" ht="12.75">
      <c r="A3" s="7" t="s">
        <v>14</v>
      </c>
      <c r="B3" s="5"/>
      <c r="C3" s="5"/>
      <c r="D3" s="5"/>
      <c r="E3" s="5"/>
      <c r="F3" s="5"/>
      <c r="G3" s="5"/>
      <c r="H3" s="5"/>
      <c r="I3" s="6"/>
    </row>
    <row r="4" spans="1:9" ht="12.75">
      <c r="A4" s="8"/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2</v>
      </c>
      <c r="B5" s="5"/>
      <c r="C5" s="5"/>
      <c r="D5" s="5"/>
      <c r="E5" s="5"/>
      <c r="F5" s="5"/>
      <c r="G5" s="5"/>
      <c r="H5" s="5"/>
      <c r="I5" s="6"/>
    </row>
    <row r="6" spans="1:9" ht="12.75">
      <c r="A6" s="8"/>
      <c r="B6" s="5"/>
      <c r="C6" s="5"/>
      <c r="D6" s="5"/>
      <c r="E6" s="5"/>
      <c r="F6" s="5"/>
      <c r="G6" s="5"/>
      <c r="H6" s="5"/>
      <c r="I6" s="6"/>
    </row>
    <row r="7" spans="1:9" ht="14.25">
      <c r="A7" s="8"/>
      <c r="B7" s="5" t="s">
        <v>0</v>
      </c>
      <c r="C7" s="5"/>
      <c r="D7" s="5"/>
      <c r="E7" s="5"/>
      <c r="F7" s="5"/>
      <c r="G7" s="5"/>
      <c r="H7" s="9">
        <v>80</v>
      </c>
      <c r="I7" s="6" t="s">
        <v>6</v>
      </c>
    </row>
    <row r="8" spans="1:9" ht="12.75">
      <c r="A8" s="8"/>
      <c r="B8" s="5" t="s">
        <v>15</v>
      </c>
      <c r="C8" s="5"/>
      <c r="D8" s="5"/>
      <c r="E8" s="5"/>
      <c r="F8" s="5"/>
      <c r="G8" s="5"/>
      <c r="H8" s="9">
        <v>814.5</v>
      </c>
      <c r="I8" s="6" t="s">
        <v>5</v>
      </c>
    </row>
    <row r="9" spans="1:9" ht="12.75">
      <c r="A9" s="8"/>
      <c r="B9" s="5" t="s">
        <v>1</v>
      </c>
      <c r="C9" s="5"/>
      <c r="D9" s="5"/>
      <c r="E9" s="5"/>
      <c r="F9" s="5"/>
      <c r="G9" s="5"/>
      <c r="H9" s="9">
        <v>0.7</v>
      </c>
      <c r="I9" s="6" t="s">
        <v>4</v>
      </c>
    </row>
    <row r="10" spans="1:9" ht="12.75">
      <c r="A10" s="8"/>
      <c r="B10" s="5"/>
      <c r="C10" s="5"/>
      <c r="D10" s="5"/>
      <c r="E10" s="5"/>
      <c r="F10" s="5"/>
      <c r="G10" s="5"/>
      <c r="H10" s="5"/>
      <c r="I10" s="6"/>
    </row>
    <row r="11" spans="1:9" ht="12.75">
      <c r="A11" s="4" t="s">
        <v>3</v>
      </c>
      <c r="B11" s="5"/>
      <c r="C11" s="5"/>
      <c r="D11" s="5"/>
      <c r="E11" s="5"/>
      <c r="F11" s="5"/>
      <c r="G11" s="5"/>
      <c r="H11" s="5"/>
      <c r="I11" s="6"/>
    </row>
    <row r="12" spans="1:9" ht="12.75">
      <c r="A12" s="4"/>
      <c r="B12" s="5"/>
      <c r="C12" s="5"/>
      <c r="D12" s="5"/>
      <c r="E12" s="5"/>
      <c r="F12" s="5"/>
      <c r="G12" s="5"/>
      <c r="H12" s="5"/>
      <c r="I12" s="6"/>
    </row>
    <row r="13" spans="1:9" ht="14.25">
      <c r="A13" s="8" t="s">
        <v>16</v>
      </c>
      <c r="B13" s="5"/>
      <c r="C13" s="5"/>
      <c r="D13" s="5"/>
      <c r="E13" s="5"/>
      <c r="F13" s="5"/>
      <c r="G13" s="5"/>
      <c r="H13" s="5">
        <f>169+314*H9</f>
        <v>388.79999999999995</v>
      </c>
      <c r="I13" s="6" t="s">
        <v>7</v>
      </c>
    </row>
    <row r="14" spans="1:9" ht="12.75">
      <c r="A14" s="8" t="s">
        <v>17</v>
      </c>
      <c r="B14" s="5"/>
      <c r="C14" s="5"/>
      <c r="D14" s="5"/>
      <c r="E14" s="5"/>
      <c r="F14" s="5"/>
      <c r="G14" s="5"/>
      <c r="H14" s="5">
        <f>708.75-57.7*H9</f>
        <v>668.36</v>
      </c>
      <c r="I14" s="6" t="s">
        <v>5</v>
      </c>
    </row>
    <row r="15" spans="1:9" ht="12.75">
      <c r="A15" s="8" t="s">
        <v>18</v>
      </c>
      <c r="B15" s="5"/>
      <c r="C15" s="5"/>
      <c r="D15" s="5"/>
      <c r="E15" s="5"/>
      <c r="F15" s="5"/>
      <c r="G15" s="5"/>
      <c r="H15" s="5">
        <f>(H7+460)/H13</f>
        <v>1.388888888888889</v>
      </c>
      <c r="I15" s="6"/>
    </row>
    <row r="16" spans="1:9" ht="12.75">
      <c r="A16" s="8" t="s">
        <v>19</v>
      </c>
      <c r="B16" s="5"/>
      <c r="C16" s="5"/>
      <c r="D16" s="5"/>
      <c r="E16" s="5"/>
      <c r="F16" s="5"/>
      <c r="G16" s="5"/>
      <c r="H16" s="5">
        <f>1/H15</f>
        <v>0.7199999999999999</v>
      </c>
      <c r="I16" s="6"/>
    </row>
    <row r="17" spans="1:9" ht="12.75">
      <c r="A17" s="8" t="s">
        <v>20</v>
      </c>
      <c r="B17" s="5"/>
      <c r="C17" s="5"/>
      <c r="D17" s="5"/>
      <c r="E17" s="5"/>
      <c r="F17" s="5"/>
      <c r="G17" s="5"/>
      <c r="H17" s="5">
        <f>H8/H14</f>
        <v>1.2186546172721289</v>
      </c>
      <c r="I17" s="6"/>
    </row>
    <row r="18" spans="1:9" ht="12.75">
      <c r="A18" s="8"/>
      <c r="B18" s="5"/>
      <c r="C18" s="5"/>
      <c r="D18" s="5"/>
      <c r="E18" s="5"/>
      <c r="F18" s="5"/>
      <c r="G18" s="5"/>
      <c r="H18" s="5"/>
      <c r="I18" s="6"/>
    </row>
    <row r="19" spans="1:9" ht="12.75">
      <c r="A19" s="8"/>
      <c r="B19" s="5"/>
      <c r="C19" s="5"/>
      <c r="D19" s="5"/>
      <c r="E19" s="5"/>
      <c r="F19" s="5"/>
      <c r="G19" s="5"/>
      <c r="H19" s="5"/>
      <c r="I19" s="6"/>
    </row>
    <row r="20" spans="1:9" ht="12.75">
      <c r="A20" s="4" t="s">
        <v>8</v>
      </c>
      <c r="B20" s="5"/>
      <c r="C20" s="5"/>
      <c r="D20" s="5"/>
      <c r="E20" s="5"/>
      <c r="F20" s="5"/>
      <c r="G20" s="5"/>
      <c r="H20" s="5"/>
      <c r="I20" s="6"/>
    </row>
    <row r="21" spans="1:9" ht="12.75">
      <c r="A21" s="4"/>
      <c r="B21" s="5"/>
      <c r="C21" s="5"/>
      <c r="D21" s="5"/>
      <c r="E21" s="5"/>
      <c r="F21" s="5"/>
      <c r="G21" s="5"/>
      <c r="H21" s="5"/>
      <c r="I21" s="6"/>
    </row>
    <row r="22" spans="1:9" ht="12.75">
      <c r="A22" s="8" t="s">
        <v>21</v>
      </c>
      <c r="B22" s="5"/>
      <c r="C22" s="5"/>
      <c r="D22" s="5"/>
      <c r="E22" s="5"/>
      <c r="F22" s="5"/>
      <c r="G22" s="5"/>
      <c r="H22" s="5">
        <f>0.06125*H16*EXP(-1.2*(1-H16)^2)</f>
        <v>0.040140258465688305</v>
      </c>
      <c r="I22" s="6"/>
    </row>
    <row r="23" spans="1:9" ht="12.75">
      <c r="A23" s="8" t="s">
        <v>22</v>
      </c>
      <c r="B23" s="5"/>
      <c r="C23" s="5"/>
      <c r="D23" s="5"/>
      <c r="E23" s="5"/>
      <c r="F23" s="5"/>
      <c r="G23" s="5"/>
      <c r="H23" s="5">
        <f>H16*(14.76-9.76*H16+4.58*H16*H16)</f>
        <v>7.277091839999999</v>
      </c>
      <c r="I23" s="6"/>
    </row>
    <row r="24" spans="1:9" ht="12.75">
      <c r="A24" s="8" t="s">
        <v>23</v>
      </c>
      <c r="B24" s="5"/>
      <c r="C24" s="5"/>
      <c r="D24" s="5"/>
      <c r="E24" s="5"/>
      <c r="F24" s="5"/>
      <c r="G24" s="5"/>
      <c r="H24" s="5">
        <f>1/H15*(90.7-242.2*H16+42.4*H16*H16)</f>
        <v>-44.426764799999965</v>
      </c>
      <c r="I24" s="6"/>
    </row>
    <row r="25" spans="1:9" ht="12.75">
      <c r="A25" s="8" t="s">
        <v>24</v>
      </c>
      <c r="B25" s="5"/>
      <c r="C25" s="5"/>
      <c r="D25" s="5"/>
      <c r="E25" s="5"/>
      <c r="F25" s="5"/>
      <c r="G25" s="5"/>
      <c r="H25" s="5">
        <f>2.18+2.82*H16</f>
        <v>4.2104</v>
      </c>
      <c r="I25" s="6"/>
    </row>
    <row r="26" spans="1:9" ht="12.75">
      <c r="A26" s="8"/>
      <c r="B26" s="5"/>
      <c r="C26" s="5"/>
      <c r="D26" s="5"/>
      <c r="E26" s="5"/>
      <c r="F26" s="5"/>
      <c r="G26" s="5"/>
      <c r="H26" s="5"/>
      <c r="I26" s="6"/>
    </row>
    <row r="27" spans="1:9" ht="12.75">
      <c r="A27" s="4" t="s">
        <v>10</v>
      </c>
      <c r="B27" s="5"/>
      <c r="C27" s="5"/>
      <c r="D27" s="5"/>
      <c r="E27" s="5"/>
      <c r="F27" s="5"/>
      <c r="G27" s="5"/>
      <c r="H27" s="5"/>
      <c r="I27" s="6"/>
    </row>
    <row r="28" spans="1:9" ht="12.75">
      <c r="A28" s="8"/>
      <c r="B28" s="5"/>
      <c r="C28" s="5"/>
      <c r="D28" s="5"/>
      <c r="E28" s="5"/>
      <c r="F28" s="5"/>
      <c r="G28" s="5"/>
      <c r="H28" s="5"/>
      <c r="I28" s="6"/>
    </row>
    <row r="29" spans="1:9" ht="12.75">
      <c r="A29" s="10" t="s">
        <v>9</v>
      </c>
      <c r="B29" s="5"/>
      <c r="C29" s="5"/>
      <c r="D29" s="5"/>
      <c r="E29" s="5"/>
      <c r="F29" s="5"/>
      <c r="G29" s="5"/>
      <c r="H29" s="11">
        <v>0.05804724126218945</v>
      </c>
      <c r="I29" s="6"/>
    </row>
    <row r="30" spans="1:9" ht="12.75">
      <c r="A30" s="8" t="s">
        <v>25</v>
      </c>
      <c r="B30" s="5"/>
      <c r="C30" s="5"/>
      <c r="D30" s="5"/>
      <c r="E30" s="5"/>
      <c r="F30" s="5"/>
      <c r="G30" s="5"/>
      <c r="H30" s="11">
        <f>-H22*H17+(H29+H29*H29+H29^3-H29^4)/(1-H29)^3-H23*H29^2+H24*H29^H25</f>
        <v>-8.728859776642678E-06</v>
      </c>
      <c r="I30" s="6"/>
    </row>
    <row r="31" spans="1:9" ht="12.75">
      <c r="A31" s="8"/>
      <c r="B31" s="5"/>
      <c r="C31" s="5"/>
      <c r="D31" s="5"/>
      <c r="E31" s="5"/>
      <c r="F31" s="5"/>
      <c r="G31" s="5"/>
      <c r="H31" s="5"/>
      <c r="I31" s="6"/>
    </row>
    <row r="32" spans="1:9" ht="12.75">
      <c r="A32" s="4" t="s">
        <v>11</v>
      </c>
      <c r="B32" s="5"/>
      <c r="C32" s="5"/>
      <c r="D32" s="5"/>
      <c r="E32" s="5"/>
      <c r="F32" s="5"/>
      <c r="G32" s="5"/>
      <c r="H32" s="5"/>
      <c r="I32" s="6"/>
    </row>
    <row r="33" spans="1:9" ht="12.75">
      <c r="A33" s="8"/>
      <c r="B33" s="5"/>
      <c r="C33" s="5"/>
      <c r="D33" s="5"/>
      <c r="E33" s="5"/>
      <c r="F33" s="5"/>
      <c r="G33" s="5"/>
      <c r="H33" s="5"/>
      <c r="I33" s="6"/>
    </row>
    <row r="34" spans="1:9" ht="12.75">
      <c r="A34" s="8" t="s">
        <v>26</v>
      </c>
      <c r="B34" s="5"/>
      <c r="C34" s="5"/>
      <c r="D34" s="5"/>
      <c r="E34" s="5"/>
      <c r="F34" s="5"/>
      <c r="G34" s="5"/>
      <c r="H34" s="5">
        <f>H22*H17/H29</f>
        <v>0.842712078197782</v>
      </c>
      <c r="I34" s="6"/>
    </row>
    <row r="35" spans="1:9" ht="13.5" thickBot="1">
      <c r="A35" s="12"/>
      <c r="B35" s="13"/>
      <c r="C35" s="13"/>
      <c r="D35" s="13"/>
      <c r="E35" s="13"/>
      <c r="F35" s="13"/>
      <c r="G35" s="13"/>
      <c r="H35" s="13"/>
      <c r="I35" s="14"/>
    </row>
    <row r="36" ht="12.75">
      <c r="A36" t="s">
        <v>27</v>
      </c>
    </row>
    <row r="38" spans="8:9" ht="14.25">
      <c r="H38">
        <f>2.7*H9*H8/H34/(H7+460)</f>
        <v>3.382827983309072</v>
      </c>
      <c r="I38" t="s">
        <v>28</v>
      </c>
    </row>
  </sheetData>
  <printOptions/>
  <pageMargins left="0.75" right="0.75" top="1" bottom="1" header="0.5" footer="0.5"/>
  <pageSetup horizontalDpi="300" verticalDpi="300" orientation="portrait" r:id="rId3"/>
  <legacyDrawing r:id="rId2"/>
  <oleObjects>
    <oleObject progId="Equation.3" shapeId="373344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 at Lafayette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Petroleum Engineering Department</dc:creator>
  <cp:keywords/>
  <dc:description/>
  <cp:lastModifiedBy>bgg4826</cp:lastModifiedBy>
  <cp:lastPrinted>2004-09-23T15:39:16Z</cp:lastPrinted>
  <dcterms:created xsi:type="dcterms:W3CDTF">2002-01-28T22:59:40Z</dcterms:created>
  <dcterms:modified xsi:type="dcterms:W3CDTF">2004-11-05T17:50:08Z</dcterms:modified>
  <cp:category/>
  <cp:version/>
  <cp:contentType/>
  <cp:contentStatus/>
</cp:coreProperties>
</file>